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efffdd68a907d62d/Spelsbury Parish Council/Accounts/Budgets/2022 Precept/"/>
    </mc:Choice>
  </mc:AlternateContent>
  <xr:revisionPtr revIDLastSave="235" documentId="8_{9ACFF9A7-9033-46BA-BA40-50786E2EEC74}" xr6:coauthVersionLast="47" xr6:coauthVersionMax="47" xr10:uidLastSave="{4F88A741-2F99-4CD5-BA55-6A9E6416F71A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2" i="1" l="1"/>
  <c r="D92" i="1"/>
  <c r="C92" i="1"/>
  <c r="H6" i="1"/>
  <c r="I6" i="1"/>
  <c r="J6" i="1"/>
  <c r="J11" i="1"/>
  <c r="J13" i="1"/>
  <c r="J14" i="1"/>
  <c r="J15" i="1"/>
  <c r="J16" i="1"/>
  <c r="J17" i="1"/>
  <c r="J18" i="1"/>
  <c r="J21" i="1"/>
  <c r="J22" i="1"/>
  <c r="J23" i="1"/>
  <c r="J24" i="1"/>
  <c r="J25" i="1"/>
  <c r="J28" i="1"/>
  <c r="J29" i="1"/>
  <c r="J32" i="1"/>
  <c r="J33" i="1"/>
  <c r="J34" i="1"/>
  <c r="J35" i="1"/>
  <c r="J38" i="1"/>
  <c r="J39" i="1"/>
  <c r="J42" i="1"/>
  <c r="J43" i="1"/>
  <c r="J46" i="1"/>
  <c r="J47" i="1"/>
  <c r="J48" i="1"/>
  <c r="J51" i="1"/>
  <c r="J52" i="1"/>
  <c r="J55" i="1"/>
  <c r="J56" i="1"/>
  <c r="J58" i="1"/>
  <c r="J63" i="1"/>
  <c r="I11" i="1"/>
  <c r="I12" i="1"/>
  <c r="I13" i="1"/>
  <c r="I14" i="1"/>
  <c r="I15" i="1"/>
  <c r="I16" i="1"/>
  <c r="I17" i="1"/>
  <c r="I18" i="1"/>
  <c r="I21" i="1"/>
  <c r="I22" i="1"/>
  <c r="I23" i="1"/>
  <c r="I24" i="1"/>
  <c r="I25" i="1"/>
  <c r="I28" i="1"/>
  <c r="I29" i="1"/>
  <c r="I32" i="1"/>
  <c r="I33" i="1"/>
  <c r="I34" i="1"/>
  <c r="I35" i="1"/>
  <c r="I38" i="1"/>
  <c r="I39" i="1"/>
  <c r="I42" i="1"/>
  <c r="I43" i="1"/>
  <c r="I46" i="1"/>
  <c r="I47" i="1"/>
  <c r="I48" i="1"/>
  <c r="I51" i="1"/>
  <c r="I52" i="1"/>
  <c r="I55" i="1"/>
  <c r="I56" i="1"/>
  <c r="I58" i="1"/>
  <c r="I62" i="1"/>
  <c r="J62" i="1" s="1"/>
  <c r="I63" i="1"/>
  <c r="H11" i="1"/>
  <c r="H12" i="1"/>
  <c r="H13" i="1"/>
  <c r="H14" i="1"/>
  <c r="H15" i="1"/>
  <c r="H16" i="1"/>
  <c r="H17" i="1"/>
  <c r="H18" i="1"/>
  <c r="H21" i="1"/>
  <c r="H22" i="1"/>
  <c r="H23" i="1"/>
  <c r="H24" i="1"/>
  <c r="H25" i="1"/>
  <c r="H28" i="1"/>
  <c r="H29" i="1"/>
  <c r="H32" i="1"/>
  <c r="H33" i="1"/>
  <c r="H34" i="1"/>
  <c r="H35" i="1"/>
  <c r="H38" i="1"/>
  <c r="H39" i="1"/>
  <c r="H42" i="1"/>
  <c r="H43" i="1"/>
  <c r="H46" i="1"/>
  <c r="H47" i="1"/>
  <c r="H48" i="1"/>
  <c r="H51" i="1"/>
  <c r="H52" i="1"/>
  <c r="H55" i="1"/>
  <c r="H56" i="1"/>
  <c r="H58" i="1"/>
  <c r="H62" i="1"/>
  <c r="H66" i="1" s="1"/>
  <c r="H63" i="1"/>
  <c r="I10" i="1"/>
  <c r="J10" i="1" s="1"/>
  <c r="H10" i="1"/>
  <c r="F10" i="1"/>
  <c r="D87" i="1"/>
  <c r="E87" i="1" s="1"/>
  <c r="D88" i="1"/>
  <c r="E88" i="1" s="1"/>
  <c r="D89" i="1"/>
  <c r="E89" i="1" s="1"/>
  <c r="D86" i="1"/>
  <c r="E86" i="1" s="1"/>
  <c r="I66" i="1" l="1"/>
  <c r="J12" i="1"/>
  <c r="J66" i="1" s="1"/>
  <c r="F66" i="1"/>
  <c r="F6" i="1"/>
  <c r="G6" i="1"/>
  <c r="D6" i="1"/>
  <c r="E6" i="1"/>
  <c r="D66" i="1" l="1"/>
  <c r="C6" i="1"/>
  <c r="E66" i="1" l="1"/>
  <c r="C66" i="1" l="1"/>
  <c r="G66" i="1" l="1"/>
  <c r="C72" i="1" l="1"/>
  <c r="C74" i="1" s="1"/>
  <c r="C76" i="1" s="1"/>
  <c r="C77" i="1" s="1"/>
  <c r="C79" i="1" s="1"/>
  <c r="C81" i="1" s="1"/>
  <c r="D91" i="1"/>
  <c r="E91" i="1" s="1"/>
  <c r="D90" i="1"/>
  <c r="E90" i="1" s="1"/>
</calcChain>
</file>

<file path=xl/sharedStrings.xml><?xml version="1.0" encoding="utf-8"?>
<sst xmlns="http://schemas.openxmlformats.org/spreadsheetml/2006/main" count="81" uniqueCount="80">
  <si>
    <t>Clerk employment</t>
  </si>
  <si>
    <t>Salary</t>
  </si>
  <si>
    <t>Payroll</t>
  </si>
  <si>
    <t>Accounts</t>
  </si>
  <si>
    <t>Internal auditor</t>
  </si>
  <si>
    <t>Hire</t>
  </si>
  <si>
    <t>Subscriptions</t>
  </si>
  <si>
    <t>OALC</t>
  </si>
  <si>
    <t>SLCC</t>
  </si>
  <si>
    <t>Combined insurance</t>
  </si>
  <si>
    <t>TOTAL</t>
  </si>
  <si>
    <t>Employer's liability</t>
  </si>
  <si>
    <t>Assets</t>
  </si>
  <si>
    <t>Purchase of additional assets</t>
  </si>
  <si>
    <t>Provision for future replacement of assets</t>
  </si>
  <si>
    <t>Reserve</t>
  </si>
  <si>
    <t>Contingency</t>
  </si>
  <si>
    <t>For unexpected costs</t>
  </si>
  <si>
    <t>Website</t>
  </si>
  <si>
    <t>Domain registration</t>
  </si>
  <si>
    <t>Web hosting of site</t>
  </si>
  <si>
    <t>Office consumables</t>
  </si>
  <si>
    <t>Phone/internet</t>
  </si>
  <si>
    <t>Use of home premises</t>
  </si>
  <si>
    <t>Use of home equipment</t>
  </si>
  <si>
    <t>Mileage</t>
  </si>
  <si>
    <t>Clerk salary</t>
  </si>
  <si>
    <t>Repair/maintenance of existing assets</t>
  </si>
  <si>
    <t>Training</t>
  </si>
  <si>
    <t>Publications</t>
  </si>
  <si>
    <t>Memorial Hall - Council meetings</t>
  </si>
  <si>
    <t>Memorial Hall - other meetings</t>
  </si>
  <si>
    <t>Administration</t>
  </si>
  <si>
    <t>Parish maintenance</t>
  </si>
  <si>
    <t>Playground inspection</t>
  </si>
  <si>
    <t>Playground rent</t>
  </si>
  <si>
    <t>Parish general expense (budget)</t>
  </si>
  <si>
    <t>Parish council election expenses</t>
  </si>
  <si>
    <t>Cash requirements (line 3 = line 1 + line 2)</t>
  </si>
  <si>
    <t>Less: Parish grant awarded</t>
  </si>
  <si>
    <t>Parish precept for tax setting purposes (line 5 = line 3 - line 4)</t>
  </si>
  <si>
    <t>Tax base</t>
  </si>
  <si>
    <t>Band D Tax (line 8 = line 6 / line 7)</t>
  </si>
  <si>
    <t>Previous year band D tax</t>
  </si>
  <si>
    <t>Tax rise = (line 8 - line 9) / line 9 x 100</t>
  </si>
  <si>
    <t>ICO registration</t>
  </si>
  <si>
    <t>2015 - 16</t>
  </si>
  <si>
    <t>2016 - 17</t>
  </si>
  <si>
    <t>2017 - 18</t>
  </si>
  <si>
    <t>Change</t>
  </si>
  <si>
    <t>% change</t>
  </si>
  <si>
    <t>2019 - 20</t>
  </si>
  <si>
    <t>RECEIPTS</t>
  </si>
  <si>
    <t>Precept</t>
  </si>
  <si>
    <t>Bank interest</t>
  </si>
  <si>
    <t>Grants</t>
  </si>
  <si>
    <t>Projects</t>
  </si>
  <si>
    <t>Community projects and events</t>
  </si>
  <si>
    <t>Donations</t>
  </si>
  <si>
    <t>Software subscriptions</t>
  </si>
  <si>
    <t>Proposed precept 2020/21 (from line 5)</t>
  </si>
  <si>
    <t>PAYMENTS</t>
  </si>
  <si>
    <t>Anticipated to end of year</t>
  </si>
  <si>
    <t>Dog bin waste collection</t>
  </si>
  <si>
    <t>Winter salt</t>
  </si>
  <si>
    <t>(=line 5 rounded up)</t>
  </si>
  <si>
    <t>2020 - 21</t>
  </si>
  <si>
    <t>2018 - 19</t>
  </si>
  <si>
    <t>2021 - 22</t>
  </si>
  <si>
    <t>External auditor</t>
  </si>
  <si>
    <t>Actual 2020-2021 (net)</t>
  </si>
  <si>
    <t>Approved budget 2021-22</t>
  </si>
  <si>
    <t>Actual to date (31/08/21)</t>
  </si>
  <si>
    <t>Budget 2022-23</t>
  </si>
  <si>
    <t>Forecast 2023-24</t>
  </si>
  <si>
    <t>Forecast 2024-25</t>
  </si>
  <si>
    <t>Forecast 2025-26</t>
  </si>
  <si>
    <t>Precept 2022/23</t>
  </si>
  <si>
    <t>?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</si>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</sst>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1" xfId="0" applyNumberFormat="1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3" fillId="0" borderId="0" xfId="0" applyFont="1" applyAlignment="1">
      <alignment wrapText="1"/>
    </xf>
    <xf numFmtId="2" fontId="0" fillId="0" borderId="1" xfId="0" applyNumberForma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 applyAlignment="1"/>
    <xf numFmtId="0" fontId="5" fillId="0" borderId="1" xfId="0" applyFont="1" applyBorder="1"/>
    <xf numFmtId="0" fontId="0" fillId="0" borderId="0" xfId="0" applyFont="1"/>
    <xf numFmtId="2" fontId="0" fillId="0" borderId="0" xfId="0" applyNumberFormat="1" applyFont="1"/>
    <xf numFmtId="0" fontId="0" fillId="0" borderId="0" xfId="0" applyAlignment="1">
      <alignment horizontal="right"/>
    </xf>
    <xf numFmtId="0" fontId="0" fillId="0" borderId="1" xfId="0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0" fillId="0" borderId="0" xfId="0" applyBorder="1"/>
    <xf numFmtId="2" fontId="5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9" fontId="0" fillId="0" borderId="0" xfId="0" applyNumberFormat="1" applyFont="1"/>
    <xf numFmtId="9" fontId="0" fillId="0" borderId="0" xfId="0" applyNumberFormat="1"/>
    <xf numFmtId="2" fontId="6" fillId="0" borderId="1" xfId="0" applyNumberFormat="1" applyFont="1" applyFill="1" applyBorder="1"/>
    <xf numFmtId="0" fontId="6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Border="1"/>
    <xf numFmtId="2" fontId="5" fillId="0" borderId="1" xfId="0" applyNumberFormat="1" applyFont="1" applyFill="1" applyBorder="1"/>
    <xf numFmtId="0" fontId="3" fillId="0" borderId="0" xfId="0" applyFont="1" applyFill="1" applyAlignment="1">
      <alignment wrapText="1"/>
    </xf>
    <xf numFmtId="0" fontId="0" fillId="0" borderId="0" xfId="0" applyFont="1" applyFill="1"/>
    <xf numFmtId="9" fontId="0" fillId="0" borderId="0" xfId="0" applyNumberFormat="1" applyFont="1" applyFill="1"/>
    <xf numFmtId="0" fontId="1" fillId="0" borderId="0" xfId="0" applyFont="1" applyFill="1"/>
    <xf numFmtId="2" fontId="3" fillId="0" borderId="0" xfId="0" applyNumberFormat="1" applyFont="1"/>
    <xf numFmtId="2" fontId="3" fillId="0" borderId="0" xfId="0" applyNumberFormat="1" applyFont="1" applyAlignment="1">
      <alignment wrapText="1"/>
    </xf>
    <xf numFmtId="0" fontId="2" fillId="0" borderId="2" xfId="0" applyFont="1" applyBorder="1"/>
    <xf numFmtId="0" fontId="2" fillId="0" borderId="2" xfId="0" applyFont="1" applyFill="1" applyBorder="1"/>
    <xf numFmtId="2" fontId="2" fillId="0" borderId="2" xfId="0" applyNumberFormat="1" applyFont="1" applyBorder="1"/>
    <xf numFmtId="2" fontId="6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wrapText="1"/>
    </xf>
    <xf numFmtId="8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9" fillId="0" borderId="1" xfId="0" applyFont="1" applyFill="1" applyBorder="1"/>
    <xf numFmtId="0" fontId="10" fillId="0" borderId="1" xfId="0" applyFont="1" applyFill="1" applyBorder="1"/>
    <xf numFmtId="2" fontId="10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2" fontId="7" fillId="0" borderId="1" xfId="1" applyNumberFormat="1" applyFont="1" applyFill="1" applyBorder="1"/>
    <xf numFmtId="2" fontId="10" fillId="3" borderId="1" xfId="0" applyNumberFormat="1" applyFont="1" applyFill="1" applyBorder="1"/>
    <xf numFmtId="2" fontId="6" fillId="3" borderId="1" xfId="0" applyNumberFormat="1" applyFont="1" applyFill="1" applyBorder="1"/>
    <xf numFmtId="2" fontId="8" fillId="0" borderId="1" xfId="0" applyNumberFormat="1" applyFont="1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"/>
  <sheetViews>
    <sheetView tabSelected="1" showWhiteSpace="0" zoomScale="120" zoomScaleNormal="120" zoomScalePageLayoutView="90" workbookViewId="0">
      <pane ySplit="1440" topLeftCell="A51" activePane="bottomLeft"/>
      <selection pane="bottomLeft" activeCell="G10" sqref="G10"/>
    </sheetView>
  </sheetViews>
  <sheetFormatPr defaultRowHeight="15" x14ac:dyDescent="0.25"/>
  <cols>
    <col min="1" max="1" width="13" customWidth="1"/>
    <col min="2" max="2" width="29.85546875" bestFit="1" customWidth="1"/>
    <col min="3" max="3" width="11.140625" customWidth="1"/>
    <col min="4" max="4" width="10.140625" customWidth="1"/>
    <col min="5" max="5" width="12.140625" style="7" customWidth="1"/>
    <col min="6" max="6" width="12.140625" customWidth="1"/>
    <col min="7" max="7" width="10" customWidth="1"/>
    <col min="8" max="10" width="10.5703125" bestFit="1" customWidth="1"/>
  </cols>
  <sheetData>
    <row r="1" spans="1:13" ht="45" customHeight="1" x14ac:dyDescent="0.25">
      <c r="C1" s="24" t="s">
        <v>70</v>
      </c>
      <c r="D1" s="23" t="s">
        <v>71</v>
      </c>
      <c r="E1" s="29" t="s">
        <v>72</v>
      </c>
      <c r="F1" s="24" t="s">
        <v>62</v>
      </c>
      <c r="G1" s="24" t="s">
        <v>73</v>
      </c>
      <c r="H1" s="24" t="s">
        <v>74</v>
      </c>
      <c r="I1" s="24" t="s">
        <v>75</v>
      </c>
      <c r="J1" s="24" t="s">
        <v>76</v>
      </c>
    </row>
    <row r="2" spans="1:13" ht="15" customHeight="1" x14ac:dyDescent="0.25">
      <c r="A2" t="s">
        <v>52</v>
      </c>
      <c r="C2" s="24"/>
      <c r="D2" s="23"/>
      <c r="E2" s="29"/>
      <c r="F2" s="24"/>
      <c r="G2" s="24"/>
    </row>
    <row r="3" spans="1:13" x14ac:dyDescent="0.25">
      <c r="A3" s="18"/>
      <c r="B3" s="18" t="s">
        <v>53</v>
      </c>
      <c r="C3" s="3">
        <v>6718</v>
      </c>
      <c r="D3" s="3">
        <v>7833</v>
      </c>
      <c r="E3" s="9">
        <v>3916.5</v>
      </c>
      <c r="F3" s="3">
        <v>7833</v>
      </c>
      <c r="G3" s="18">
        <v>0</v>
      </c>
      <c r="H3" s="18"/>
      <c r="I3" s="18"/>
      <c r="J3" s="18"/>
    </row>
    <row r="4" spans="1:13" x14ac:dyDescent="0.25">
      <c r="A4" s="18"/>
      <c r="B4" s="18" t="s">
        <v>55</v>
      </c>
      <c r="C4" s="3">
        <v>69</v>
      </c>
      <c r="D4" s="3">
        <v>0</v>
      </c>
      <c r="E4" s="9">
        <v>0</v>
      </c>
      <c r="F4" s="3">
        <v>0</v>
      </c>
      <c r="G4" s="18">
        <v>0</v>
      </c>
      <c r="H4" s="18">
        <v>0</v>
      </c>
      <c r="I4" s="18">
        <v>0</v>
      </c>
      <c r="J4" s="18">
        <v>0</v>
      </c>
    </row>
    <row r="5" spans="1:13" x14ac:dyDescent="0.25">
      <c r="A5" s="18"/>
      <c r="B5" s="18" t="s">
        <v>54</v>
      </c>
      <c r="C5" s="18">
        <v>2.2000000000000002</v>
      </c>
      <c r="D5" s="3">
        <v>0</v>
      </c>
      <c r="E5" s="12">
        <v>0.12</v>
      </c>
      <c r="F5" s="18">
        <v>0.2</v>
      </c>
      <c r="G5" s="3">
        <v>0</v>
      </c>
      <c r="H5" s="3">
        <v>0</v>
      </c>
      <c r="I5" s="3">
        <v>0</v>
      </c>
      <c r="J5" s="3">
        <v>0</v>
      </c>
    </row>
    <row r="6" spans="1:13" ht="15.75" thickBot="1" x14ac:dyDescent="0.3">
      <c r="A6" s="21"/>
      <c r="B6" s="21"/>
      <c r="C6" s="38">
        <f t="shared" ref="C6:J6" si="0">SUM(C3:C5)</f>
        <v>6789.2</v>
      </c>
      <c r="D6" s="38">
        <f t="shared" si="0"/>
        <v>7833</v>
      </c>
      <c r="E6" s="39">
        <f t="shared" si="0"/>
        <v>3916.62</v>
      </c>
      <c r="F6" s="38">
        <f t="shared" si="0"/>
        <v>7833.2</v>
      </c>
      <c r="G6" s="40">
        <f t="shared" si="0"/>
        <v>0</v>
      </c>
      <c r="H6" s="40">
        <f t="shared" si="0"/>
        <v>0</v>
      </c>
      <c r="I6" s="40">
        <f t="shared" si="0"/>
        <v>0</v>
      </c>
      <c r="J6" s="40">
        <f t="shared" si="0"/>
        <v>0</v>
      </c>
    </row>
    <row r="7" spans="1:13" ht="15.75" thickTop="1" x14ac:dyDescent="0.25">
      <c r="A7" s="21"/>
      <c r="B7" s="21"/>
      <c r="C7" s="21"/>
      <c r="D7" s="21"/>
      <c r="E7" s="30"/>
      <c r="F7" s="21"/>
      <c r="G7" s="21"/>
    </row>
    <row r="8" spans="1:13" ht="15" customHeight="1" x14ac:dyDescent="0.25">
      <c r="A8" t="s">
        <v>61</v>
      </c>
    </row>
    <row r="9" spans="1:13" s="7" customFormat="1" x14ac:dyDescent="0.25">
      <c r="A9" s="10" t="s">
        <v>0</v>
      </c>
      <c r="B9" s="10"/>
      <c r="C9" s="10"/>
      <c r="D9" s="10"/>
      <c r="E9" s="10"/>
      <c r="F9" s="10"/>
      <c r="G9" s="12"/>
      <c r="H9" s="12"/>
      <c r="I9" s="12"/>
      <c r="J9" s="12"/>
    </row>
    <row r="10" spans="1:13" x14ac:dyDescent="0.25">
      <c r="A10" s="4"/>
      <c r="B10" s="4" t="s">
        <v>1</v>
      </c>
      <c r="C10" s="19">
        <v>2601.38</v>
      </c>
      <c r="D10" s="19">
        <v>2695.68</v>
      </c>
      <c r="E10" s="27">
        <v>1123.2</v>
      </c>
      <c r="F10" s="27">
        <f>1123.2+1620</f>
        <v>2743.2</v>
      </c>
      <c r="G10" s="27">
        <v>2846.88</v>
      </c>
      <c r="H10" s="54">
        <f>G10*1.03</f>
        <v>2932.2864000000004</v>
      </c>
      <c r="I10" s="54">
        <f t="shared" ref="I10:J10" si="1">H10*1.03</f>
        <v>3020.2549920000006</v>
      </c>
      <c r="J10" s="54">
        <f t="shared" si="1"/>
        <v>3110.8626417600008</v>
      </c>
      <c r="K10" s="7"/>
      <c r="L10" s="7"/>
    </row>
    <row r="11" spans="1:13" x14ac:dyDescent="0.25">
      <c r="A11" s="4"/>
      <c r="B11" s="4" t="s">
        <v>11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54">
        <f t="shared" ref="H11:J65" si="2">G11*1.03</f>
        <v>0</v>
      </c>
      <c r="I11" s="54">
        <f t="shared" si="2"/>
        <v>0</v>
      </c>
      <c r="J11" s="54">
        <f t="shared" si="2"/>
        <v>0</v>
      </c>
      <c r="K11" s="7"/>
      <c r="L11" s="7"/>
    </row>
    <row r="12" spans="1:13" x14ac:dyDescent="0.25">
      <c r="A12" s="4"/>
      <c r="B12" s="4" t="s">
        <v>2</v>
      </c>
      <c r="C12" s="27">
        <v>180</v>
      </c>
      <c r="D12" s="27">
        <v>198</v>
      </c>
      <c r="E12" s="27">
        <v>45</v>
      </c>
      <c r="F12" s="27">
        <v>185</v>
      </c>
      <c r="G12" s="27">
        <v>198</v>
      </c>
      <c r="H12" s="54">
        <f t="shared" si="2"/>
        <v>203.94</v>
      </c>
      <c r="I12" s="54">
        <f t="shared" si="2"/>
        <v>210.0582</v>
      </c>
      <c r="J12" s="54">
        <f t="shared" si="2"/>
        <v>216.35994600000001</v>
      </c>
      <c r="K12" s="7"/>
      <c r="L12" s="7"/>
    </row>
    <row r="13" spans="1:13" s="7" customFormat="1" x14ac:dyDescent="0.25">
      <c r="A13" s="10"/>
      <c r="B13" s="10" t="s">
        <v>21</v>
      </c>
      <c r="C13" s="27">
        <v>30.98</v>
      </c>
      <c r="D13" s="27">
        <v>90</v>
      </c>
      <c r="E13" s="27">
        <v>18.489999999999998</v>
      </c>
      <c r="F13" s="27">
        <v>50</v>
      </c>
      <c r="G13" s="27">
        <v>50</v>
      </c>
      <c r="H13" s="54">
        <f t="shared" si="2"/>
        <v>51.5</v>
      </c>
      <c r="I13" s="54">
        <f t="shared" si="2"/>
        <v>53.045000000000002</v>
      </c>
      <c r="J13" s="54">
        <f t="shared" si="2"/>
        <v>54.63635</v>
      </c>
    </row>
    <row r="14" spans="1:13" x14ac:dyDescent="0.25">
      <c r="A14" s="4"/>
      <c r="B14" s="4" t="s">
        <v>23</v>
      </c>
      <c r="C14" s="27">
        <v>52</v>
      </c>
      <c r="D14" s="27">
        <v>48</v>
      </c>
      <c r="E14" s="27">
        <v>16</v>
      </c>
      <c r="F14" s="27">
        <v>48</v>
      </c>
      <c r="G14" s="27">
        <v>48</v>
      </c>
      <c r="H14" s="54">
        <f t="shared" si="2"/>
        <v>49.44</v>
      </c>
      <c r="I14" s="54">
        <f t="shared" si="2"/>
        <v>50.923200000000001</v>
      </c>
      <c r="J14" s="54">
        <f t="shared" si="2"/>
        <v>52.450896</v>
      </c>
      <c r="K14" s="7"/>
      <c r="L14" s="7"/>
      <c r="M14" s="7"/>
    </row>
    <row r="15" spans="1:13" x14ac:dyDescent="0.25">
      <c r="A15" s="4"/>
      <c r="B15" s="4" t="s">
        <v>22</v>
      </c>
      <c r="C15" s="27">
        <v>26</v>
      </c>
      <c r="D15" s="27">
        <v>24</v>
      </c>
      <c r="E15" s="27">
        <v>8</v>
      </c>
      <c r="F15" s="27">
        <v>24</v>
      </c>
      <c r="G15" s="27">
        <v>24</v>
      </c>
      <c r="H15" s="54">
        <f t="shared" si="2"/>
        <v>24.72</v>
      </c>
      <c r="I15" s="54">
        <f t="shared" si="2"/>
        <v>25.461600000000001</v>
      </c>
      <c r="J15" s="54">
        <f t="shared" si="2"/>
        <v>26.225448</v>
      </c>
      <c r="K15" s="7"/>
      <c r="L15" s="7"/>
    </row>
    <row r="16" spans="1:13" x14ac:dyDescent="0.25">
      <c r="A16" s="4"/>
      <c r="B16" s="4" t="s">
        <v>24</v>
      </c>
      <c r="C16" s="27">
        <v>19.5</v>
      </c>
      <c r="D16" s="27">
        <v>18</v>
      </c>
      <c r="E16" s="27">
        <v>6</v>
      </c>
      <c r="F16" s="27">
        <v>18</v>
      </c>
      <c r="G16" s="27">
        <v>18</v>
      </c>
      <c r="H16" s="54">
        <f t="shared" si="2"/>
        <v>18.54</v>
      </c>
      <c r="I16" s="54">
        <f t="shared" si="2"/>
        <v>19.0962</v>
      </c>
      <c r="J16" s="54">
        <f t="shared" si="2"/>
        <v>19.669086</v>
      </c>
      <c r="K16" s="7"/>
      <c r="L16" s="7"/>
    </row>
    <row r="17" spans="1:12" s="7" customFormat="1" x14ac:dyDescent="0.25">
      <c r="A17" s="10"/>
      <c r="B17" s="10" t="s">
        <v>25</v>
      </c>
      <c r="C17" s="27">
        <v>16.34</v>
      </c>
      <c r="D17" s="27">
        <v>90</v>
      </c>
      <c r="E17" s="27">
        <v>11.43</v>
      </c>
      <c r="F17" s="27">
        <v>50</v>
      </c>
      <c r="G17" s="27">
        <v>60</v>
      </c>
      <c r="H17" s="54">
        <f t="shared" si="2"/>
        <v>61.800000000000004</v>
      </c>
      <c r="I17" s="54">
        <f t="shared" si="2"/>
        <v>63.654000000000003</v>
      </c>
      <c r="J17" s="54">
        <f t="shared" si="2"/>
        <v>65.56362</v>
      </c>
    </row>
    <row r="18" spans="1:12" s="7" customFormat="1" x14ac:dyDescent="0.25">
      <c r="A18" s="10"/>
      <c r="B18" s="10" t="s">
        <v>28</v>
      </c>
      <c r="C18" s="27">
        <v>110</v>
      </c>
      <c r="D18" s="27">
        <v>350</v>
      </c>
      <c r="E18" s="27">
        <v>0</v>
      </c>
      <c r="F18" s="27">
        <v>250</v>
      </c>
      <c r="G18" s="27">
        <v>350</v>
      </c>
      <c r="H18" s="54">
        <f t="shared" si="2"/>
        <v>360.5</v>
      </c>
      <c r="I18" s="54">
        <f t="shared" si="2"/>
        <v>371.315</v>
      </c>
      <c r="J18" s="54">
        <f t="shared" si="2"/>
        <v>382.45445000000001</v>
      </c>
    </row>
    <row r="19" spans="1:12" s="7" customFormat="1" x14ac:dyDescent="0.25">
      <c r="A19" s="10"/>
      <c r="B19" s="10"/>
      <c r="C19" s="19"/>
      <c r="D19" s="19"/>
      <c r="E19" s="19"/>
      <c r="F19" s="19"/>
      <c r="G19" s="27"/>
      <c r="H19" s="54"/>
      <c r="I19" s="54"/>
      <c r="J19" s="54"/>
    </row>
    <row r="20" spans="1:12" s="7" customFormat="1" x14ac:dyDescent="0.25">
      <c r="A20" s="10" t="s">
        <v>33</v>
      </c>
      <c r="B20" s="10"/>
      <c r="C20" s="19"/>
      <c r="D20" s="19"/>
      <c r="E20" s="19"/>
      <c r="F20" s="19"/>
      <c r="G20" s="27"/>
      <c r="H20" s="54"/>
      <c r="I20" s="54"/>
      <c r="J20" s="54"/>
    </row>
    <row r="21" spans="1:12" s="7" customFormat="1" x14ac:dyDescent="0.25">
      <c r="A21" s="10"/>
      <c r="B21" s="10" t="s">
        <v>34</v>
      </c>
      <c r="C21" s="27">
        <v>68.5</v>
      </c>
      <c r="D21" s="27">
        <v>80</v>
      </c>
      <c r="E21" s="27">
        <v>0</v>
      </c>
      <c r="F21" s="27">
        <v>68.5</v>
      </c>
      <c r="G21" s="27">
        <v>80</v>
      </c>
      <c r="H21" s="54">
        <f t="shared" si="2"/>
        <v>82.4</v>
      </c>
      <c r="I21" s="54">
        <f t="shared" si="2"/>
        <v>84.872000000000014</v>
      </c>
      <c r="J21" s="54">
        <f t="shared" si="2"/>
        <v>87.418160000000015</v>
      </c>
    </row>
    <row r="22" spans="1:12" x14ac:dyDescent="0.25">
      <c r="A22" s="4"/>
      <c r="B22" s="4" t="s">
        <v>35</v>
      </c>
      <c r="C22" s="27">
        <v>50</v>
      </c>
      <c r="D22" s="27">
        <v>50</v>
      </c>
      <c r="E22" s="27">
        <v>0</v>
      </c>
      <c r="F22" s="27">
        <v>50</v>
      </c>
      <c r="G22" s="27">
        <v>50</v>
      </c>
      <c r="H22" s="54">
        <f t="shared" si="2"/>
        <v>51.5</v>
      </c>
      <c r="I22" s="54">
        <f t="shared" si="2"/>
        <v>53.045000000000002</v>
      </c>
      <c r="J22" s="54">
        <f t="shared" si="2"/>
        <v>54.63635</v>
      </c>
      <c r="K22" s="7"/>
      <c r="L22" s="7"/>
    </row>
    <row r="23" spans="1:12" s="7" customFormat="1" x14ac:dyDescent="0.25">
      <c r="A23" s="10"/>
      <c r="B23" s="10" t="s">
        <v>33</v>
      </c>
      <c r="C23" s="27">
        <v>258.06</v>
      </c>
      <c r="D23" s="27">
        <v>600</v>
      </c>
      <c r="E23" s="27">
        <v>138</v>
      </c>
      <c r="F23" s="27">
        <v>600</v>
      </c>
      <c r="G23" s="53">
        <v>600</v>
      </c>
      <c r="H23" s="54">
        <f t="shared" si="2"/>
        <v>618</v>
      </c>
      <c r="I23" s="54">
        <f t="shared" si="2"/>
        <v>636.54</v>
      </c>
      <c r="J23" s="54">
        <f t="shared" si="2"/>
        <v>655.63620000000003</v>
      </c>
    </row>
    <row r="24" spans="1:12" s="7" customFormat="1" x14ac:dyDescent="0.25">
      <c r="A24" s="10"/>
      <c r="B24" s="10" t="s">
        <v>63</v>
      </c>
      <c r="C24" s="27">
        <v>248.05</v>
      </c>
      <c r="D24" s="27">
        <v>175</v>
      </c>
      <c r="E24" s="27">
        <v>0</v>
      </c>
      <c r="F24" s="27">
        <v>170</v>
      </c>
      <c r="G24" s="27">
        <v>340</v>
      </c>
      <c r="H24" s="54">
        <f t="shared" si="2"/>
        <v>350.2</v>
      </c>
      <c r="I24" s="54">
        <f t="shared" si="2"/>
        <v>360.70600000000002</v>
      </c>
      <c r="J24" s="54">
        <f t="shared" si="2"/>
        <v>371.52718000000004</v>
      </c>
    </row>
    <row r="25" spans="1:12" s="7" customFormat="1" x14ac:dyDescent="0.25">
      <c r="A25" s="10"/>
      <c r="B25" s="10" t="s">
        <v>64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54">
        <f t="shared" si="2"/>
        <v>0</v>
      </c>
      <c r="I25" s="54">
        <f t="shared" si="2"/>
        <v>0</v>
      </c>
      <c r="J25" s="54">
        <f t="shared" si="2"/>
        <v>0</v>
      </c>
    </row>
    <row r="26" spans="1:12" s="7" customFormat="1" x14ac:dyDescent="0.25">
      <c r="A26" s="10"/>
      <c r="B26" s="10"/>
      <c r="C26" s="19"/>
      <c r="D26" s="19"/>
      <c r="E26" s="19"/>
      <c r="F26" s="19"/>
      <c r="G26" s="27"/>
      <c r="H26" s="54"/>
      <c r="I26" s="54"/>
      <c r="J26" s="54"/>
    </row>
    <row r="27" spans="1:12" s="7" customFormat="1" x14ac:dyDescent="0.25">
      <c r="A27" s="10" t="s">
        <v>3</v>
      </c>
      <c r="B27" s="10"/>
      <c r="C27" s="19"/>
      <c r="D27" s="19"/>
      <c r="E27" s="19"/>
      <c r="F27" s="19"/>
      <c r="G27" s="27"/>
      <c r="H27" s="54"/>
      <c r="I27" s="54"/>
      <c r="J27" s="54"/>
    </row>
    <row r="28" spans="1:12" s="7" customFormat="1" x14ac:dyDescent="0.25">
      <c r="A28" s="10"/>
      <c r="B28" s="10" t="s">
        <v>4</v>
      </c>
      <c r="C28" s="27">
        <v>100</v>
      </c>
      <c r="D28" s="27">
        <v>130</v>
      </c>
      <c r="E28" s="27">
        <v>130</v>
      </c>
      <c r="F28" s="27">
        <v>130</v>
      </c>
      <c r="G28" s="27">
        <v>160</v>
      </c>
      <c r="H28" s="54">
        <f t="shared" si="2"/>
        <v>164.8</v>
      </c>
      <c r="I28" s="54">
        <f t="shared" si="2"/>
        <v>169.74400000000003</v>
      </c>
      <c r="J28" s="54">
        <f t="shared" si="2"/>
        <v>174.83632000000003</v>
      </c>
    </row>
    <row r="29" spans="1:12" s="7" customFormat="1" x14ac:dyDescent="0.25">
      <c r="A29" s="10"/>
      <c r="B29" s="10" t="s">
        <v>69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54">
        <f t="shared" si="2"/>
        <v>0</v>
      </c>
      <c r="I29" s="54">
        <f t="shared" si="2"/>
        <v>0</v>
      </c>
      <c r="J29" s="54">
        <f t="shared" si="2"/>
        <v>0</v>
      </c>
    </row>
    <row r="30" spans="1:12" s="7" customFormat="1" x14ac:dyDescent="0.25">
      <c r="A30" s="10"/>
      <c r="B30" s="10"/>
      <c r="C30" s="19"/>
      <c r="D30" s="19"/>
      <c r="E30" s="19"/>
      <c r="F30" s="19"/>
      <c r="G30" s="51"/>
      <c r="H30" s="54"/>
      <c r="I30" s="54"/>
      <c r="J30" s="54"/>
    </row>
    <row r="31" spans="1:12" s="7" customFormat="1" x14ac:dyDescent="0.25">
      <c r="A31" s="10" t="s">
        <v>32</v>
      </c>
      <c r="B31" s="10"/>
      <c r="C31" s="19"/>
      <c r="D31" s="19"/>
      <c r="E31" s="19"/>
      <c r="F31" s="19"/>
      <c r="G31" s="27"/>
      <c r="H31" s="54"/>
      <c r="I31" s="54"/>
      <c r="J31" s="54"/>
    </row>
    <row r="32" spans="1:12" s="7" customFormat="1" x14ac:dyDescent="0.25">
      <c r="A32" s="10"/>
      <c r="B32" s="46" t="s">
        <v>9</v>
      </c>
      <c r="C32" s="47">
        <v>302.04000000000002</v>
      </c>
      <c r="D32" s="48">
        <v>320</v>
      </c>
      <c r="E32" s="48">
        <v>225.1</v>
      </c>
      <c r="F32" s="48">
        <v>225.1</v>
      </c>
      <c r="G32" s="48">
        <v>250</v>
      </c>
      <c r="H32" s="54">
        <f t="shared" si="2"/>
        <v>257.5</v>
      </c>
      <c r="I32" s="54">
        <f t="shared" si="2"/>
        <v>265.22500000000002</v>
      </c>
      <c r="J32" s="54">
        <f t="shared" si="2"/>
        <v>273.18175000000002</v>
      </c>
    </row>
    <row r="33" spans="1:10" s="7" customFormat="1" x14ac:dyDescent="0.25">
      <c r="A33" s="10"/>
      <c r="B33" s="10" t="s">
        <v>29</v>
      </c>
      <c r="C33" s="19">
        <v>0</v>
      </c>
      <c r="D33" s="27">
        <v>100</v>
      </c>
      <c r="E33" s="27">
        <v>0</v>
      </c>
      <c r="F33" s="27">
        <v>100</v>
      </c>
      <c r="G33" s="27">
        <v>100</v>
      </c>
      <c r="H33" s="54">
        <f t="shared" si="2"/>
        <v>103</v>
      </c>
      <c r="I33" s="54">
        <f t="shared" si="2"/>
        <v>106.09</v>
      </c>
      <c r="J33" s="54">
        <f t="shared" si="2"/>
        <v>109.2727</v>
      </c>
    </row>
    <row r="34" spans="1:10" s="7" customFormat="1" x14ac:dyDescent="0.25">
      <c r="A34" s="10"/>
      <c r="B34" s="10" t="s">
        <v>45</v>
      </c>
      <c r="C34" s="27">
        <v>40</v>
      </c>
      <c r="D34" s="27">
        <v>45</v>
      </c>
      <c r="E34" s="27">
        <v>40</v>
      </c>
      <c r="F34" s="27">
        <v>40</v>
      </c>
      <c r="G34" s="27">
        <v>40</v>
      </c>
      <c r="H34" s="54">
        <f t="shared" si="2"/>
        <v>41.2</v>
      </c>
      <c r="I34" s="54">
        <f t="shared" si="2"/>
        <v>42.436000000000007</v>
      </c>
      <c r="J34" s="54">
        <f t="shared" si="2"/>
        <v>43.709080000000007</v>
      </c>
    </row>
    <row r="35" spans="1:10" s="7" customFormat="1" x14ac:dyDescent="0.25">
      <c r="A35" s="10"/>
      <c r="B35" s="10" t="s">
        <v>59</v>
      </c>
      <c r="C35" s="19">
        <v>241.74</v>
      </c>
      <c r="D35" s="27">
        <v>240</v>
      </c>
      <c r="E35" s="19">
        <v>183.67</v>
      </c>
      <c r="F35" s="27">
        <v>240</v>
      </c>
      <c r="G35" s="27">
        <v>250</v>
      </c>
      <c r="H35" s="54">
        <f t="shared" si="2"/>
        <v>257.5</v>
      </c>
      <c r="I35" s="54">
        <f t="shared" si="2"/>
        <v>265.22500000000002</v>
      </c>
      <c r="J35" s="54">
        <f t="shared" si="2"/>
        <v>273.18175000000002</v>
      </c>
    </row>
    <row r="36" spans="1:10" s="7" customFormat="1" x14ac:dyDescent="0.25">
      <c r="A36" s="10"/>
      <c r="B36" s="10"/>
      <c r="C36" s="19"/>
      <c r="D36" s="19"/>
      <c r="E36" s="19"/>
      <c r="F36" s="19"/>
      <c r="G36" s="27"/>
      <c r="H36" s="54"/>
      <c r="I36" s="54"/>
      <c r="J36" s="54"/>
    </row>
    <row r="37" spans="1:10" s="7" customFormat="1" x14ac:dyDescent="0.25">
      <c r="A37" s="10" t="s">
        <v>5</v>
      </c>
      <c r="B37" s="10"/>
      <c r="C37" s="19"/>
      <c r="D37" s="19"/>
      <c r="E37" s="19"/>
      <c r="F37" s="19"/>
      <c r="G37" s="27"/>
      <c r="H37" s="54"/>
      <c r="I37" s="54"/>
      <c r="J37" s="54"/>
    </row>
    <row r="38" spans="1:10" s="7" customFormat="1" x14ac:dyDescent="0.25">
      <c r="A38" s="10"/>
      <c r="B38" s="10" t="s">
        <v>30</v>
      </c>
      <c r="C38" s="27">
        <v>0</v>
      </c>
      <c r="D38" s="27">
        <v>80</v>
      </c>
      <c r="E38" s="27">
        <v>16</v>
      </c>
      <c r="F38" s="27">
        <v>80</v>
      </c>
      <c r="G38" s="27">
        <v>120</v>
      </c>
      <c r="H38" s="54">
        <f t="shared" si="2"/>
        <v>123.60000000000001</v>
      </c>
      <c r="I38" s="54">
        <f t="shared" si="2"/>
        <v>127.30800000000001</v>
      </c>
      <c r="J38" s="54">
        <f t="shared" si="2"/>
        <v>131.12724</v>
      </c>
    </row>
    <row r="39" spans="1:10" s="7" customFormat="1" x14ac:dyDescent="0.25">
      <c r="A39" s="10"/>
      <c r="B39" s="10" t="s">
        <v>31</v>
      </c>
      <c r="C39" s="27">
        <v>0</v>
      </c>
      <c r="D39" s="27">
        <v>34</v>
      </c>
      <c r="E39" s="27">
        <v>0</v>
      </c>
      <c r="F39" s="27">
        <v>32</v>
      </c>
      <c r="G39" s="27">
        <v>40</v>
      </c>
      <c r="H39" s="54">
        <f t="shared" si="2"/>
        <v>41.2</v>
      </c>
      <c r="I39" s="54">
        <f t="shared" si="2"/>
        <v>42.436000000000007</v>
      </c>
      <c r="J39" s="54">
        <f t="shared" si="2"/>
        <v>43.709080000000007</v>
      </c>
    </row>
    <row r="40" spans="1:10" s="7" customFormat="1" x14ac:dyDescent="0.25">
      <c r="A40" s="10"/>
      <c r="B40" s="10"/>
      <c r="C40" s="19"/>
      <c r="D40" s="19"/>
      <c r="E40" s="19"/>
      <c r="F40" s="19"/>
      <c r="G40" s="27"/>
      <c r="H40" s="54"/>
      <c r="I40" s="54"/>
      <c r="J40" s="54"/>
    </row>
    <row r="41" spans="1:10" s="7" customFormat="1" x14ac:dyDescent="0.25">
      <c r="A41" s="10" t="s">
        <v>6</v>
      </c>
      <c r="B41" s="10"/>
      <c r="C41" s="19"/>
      <c r="D41" s="19"/>
      <c r="E41" s="19"/>
      <c r="F41" s="19"/>
      <c r="G41" s="27"/>
      <c r="H41" s="54"/>
      <c r="I41" s="54"/>
      <c r="J41" s="54"/>
    </row>
    <row r="42" spans="1:10" s="7" customFormat="1" x14ac:dyDescent="0.25">
      <c r="A42" s="10"/>
      <c r="B42" s="10" t="s">
        <v>7</v>
      </c>
      <c r="C42" s="27">
        <v>121.8</v>
      </c>
      <c r="D42" s="27">
        <v>145</v>
      </c>
      <c r="E42" s="27">
        <v>0</v>
      </c>
      <c r="F42" s="27">
        <v>140</v>
      </c>
      <c r="G42" s="27">
        <v>145</v>
      </c>
      <c r="H42" s="54">
        <f t="shared" si="2"/>
        <v>149.35</v>
      </c>
      <c r="I42" s="54">
        <f t="shared" si="2"/>
        <v>153.8305</v>
      </c>
      <c r="J42" s="54">
        <f t="shared" si="2"/>
        <v>158.445415</v>
      </c>
    </row>
    <row r="43" spans="1:10" s="7" customFormat="1" x14ac:dyDescent="0.25">
      <c r="A43" s="10"/>
      <c r="B43" s="10" t="s">
        <v>8</v>
      </c>
      <c r="C43" s="27">
        <v>34.520000000000003</v>
      </c>
      <c r="D43" s="27">
        <v>50</v>
      </c>
      <c r="E43" s="27">
        <v>28.2</v>
      </c>
      <c r="F43" s="27">
        <v>28.2</v>
      </c>
      <c r="G43" s="27">
        <v>40</v>
      </c>
      <c r="H43" s="54">
        <f t="shared" si="2"/>
        <v>41.2</v>
      </c>
      <c r="I43" s="54">
        <f t="shared" si="2"/>
        <v>42.436000000000007</v>
      </c>
      <c r="J43" s="54">
        <f t="shared" si="2"/>
        <v>43.709080000000007</v>
      </c>
    </row>
    <row r="44" spans="1:10" s="7" customFormat="1" x14ac:dyDescent="0.25">
      <c r="A44" s="10"/>
      <c r="B44" s="10"/>
      <c r="C44" s="19"/>
      <c r="D44" s="19"/>
      <c r="E44" s="19"/>
      <c r="F44" s="19"/>
      <c r="G44" s="27"/>
      <c r="H44" s="54"/>
      <c r="I44" s="54"/>
      <c r="J44" s="54"/>
    </row>
    <row r="45" spans="1:10" s="7" customFormat="1" x14ac:dyDescent="0.25">
      <c r="A45" s="10" t="s">
        <v>12</v>
      </c>
      <c r="B45" s="10"/>
      <c r="C45" s="19"/>
      <c r="D45" s="19"/>
      <c r="E45" s="19"/>
      <c r="F45" s="19"/>
      <c r="G45" s="27"/>
      <c r="H45" s="54"/>
      <c r="I45" s="54"/>
      <c r="J45" s="54"/>
    </row>
    <row r="46" spans="1:10" s="7" customFormat="1" x14ac:dyDescent="0.25">
      <c r="A46" s="10"/>
      <c r="B46" s="46" t="s">
        <v>27</v>
      </c>
      <c r="C46" s="48">
        <v>205.07</v>
      </c>
      <c r="D46" s="48">
        <v>500</v>
      </c>
      <c r="E46" s="48">
        <v>0</v>
      </c>
      <c r="F46" s="48">
        <v>500</v>
      </c>
      <c r="G46" s="48">
        <v>500</v>
      </c>
      <c r="H46" s="54">
        <f t="shared" si="2"/>
        <v>515</v>
      </c>
      <c r="I46" s="54">
        <f t="shared" si="2"/>
        <v>530.45000000000005</v>
      </c>
      <c r="J46" s="54">
        <f t="shared" si="2"/>
        <v>546.36350000000004</v>
      </c>
    </row>
    <row r="47" spans="1:10" s="7" customFormat="1" x14ac:dyDescent="0.25">
      <c r="A47" s="10"/>
      <c r="B47" s="46" t="s">
        <v>13</v>
      </c>
      <c r="C47" s="48">
        <v>965.42</v>
      </c>
      <c r="D47" s="48">
        <v>250</v>
      </c>
      <c r="E47" s="48">
        <v>0</v>
      </c>
      <c r="F47" s="48">
        <v>250</v>
      </c>
      <c r="G47" s="52">
        <v>0</v>
      </c>
      <c r="H47" s="54">
        <f t="shared" si="2"/>
        <v>0</v>
      </c>
      <c r="I47" s="54">
        <f t="shared" si="2"/>
        <v>0</v>
      </c>
      <c r="J47" s="54">
        <f t="shared" si="2"/>
        <v>0</v>
      </c>
    </row>
    <row r="48" spans="1:10" s="7" customFormat="1" x14ac:dyDescent="0.25">
      <c r="A48" s="10"/>
      <c r="B48" s="13" t="s">
        <v>14</v>
      </c>
      <c r="C48" s="41">
        <v>0</v>
      </c>
      <c r="D48" s="41">
        <v>500</v>
      </c>
      <c r="E48" s="41">
        <v>0</v>
      </c>
      <c r="F48" s="41">
        <v>0</v>
      </c>
      <c r="G48" s="53">
        <v>0</v>
      </c>
      <c r="H48" s="54">
        <f t="shared" si="2"/>
        <v>0</v>
      </c>
      <c r="I48" s="54">
        <f t="shared" si="2"/>
        <v>0</v>
      </c>
      <c r="J48" s="54">
        <f t="shared" si="2"/>
        <v>0</v>
      </c>
    </row>
    <row r="49" spans="1:10" s="7" customFormat="1" x14ac:dyDescent="0.25">
      <c r="A49" s="10"/>
      <c r="B49" s="11"/>
      <c r="C49" s="20"/>
      <c r="D49" s="20"/>
      <c r="E49" s="20"/>
      <c r="F49" s="20"/>
      <c r="G49" s="27"/>
      <c r="H49" s="54"/>
      <c r="I49" s="54"/>
      <c r="J49" s="54"/>
    </row>
    <row r="50" spans="1:10" s="7" customFormat="1" x14ac:dyDescent="0.25">
      <c r="A50" s="10" t="s">
        <v>18</v>
      </c>
      <c r="B50" s="11"/>
      <c r="C50" s="20"/>
      <c r="D50" s="20"/>
      <c r="E50" s="20"/>
      <c r="F50" s="20"/>
      <c r="G50" s="27"/>
      <c r="H50" s="54"/>
      <c r="I50" s="54"/>
      <c r="J50" s="54"/>
    </row>
    <row r="51" spans="1:10" s="7" customFormat="1" x14ac:dyDescent="0.25">
      <c r="A51" s="10"/>
      <c r="B51" s="11" t="s">
        <v>19</v>
      </c>
      <c r="C51" s="42">
        <v>0</v>
      </c>
      <c r="D51" s="42">
        <v>190</v>
      </c>
      <c r="E51" s="42">
        <v>0</v>
      </c>
      <c r="F51" s="42">
        <v>170</v>
      </c>
      <c r="G51" s="27">
        <v>170</v>
      </c>
      <c r="H51" s="54">
        <f t="shared" si="2"/>
        <v>175.1</v>
      </c>
      <c r="I51" s="54">
        <f t="shared" si="2"/>
        <v>180.35300000000001</v>
      </c>
      <c r="J51" s="54">
        <f t="shared" si="2"/>
        <v>185.76359000000002</v>
      </c>
    </row>
    <row r="52" spans="1:10" s="7" customFormat="1" x14ac:dyDescent="0.25">
      <c r="A52" s="10"/>
      <c r="B52" s="11" t="s">
        <v>20</v>
      </c>
      <c r="C52" s="42">
        <v>0</v>
      </c>
      <c r="D52" s="42">
        <v>100</v>
      </c>
      <c r="E52" s="42">
        <v>90</v>
      </c>
      <c r="F52" s="42">
        <v>180</v>
      </c>
      <c r="G52" s="27">
        <v>100</v>
      </c>
      <c r="H52" s="54">
        <f t="shared" si="2"/>
        <v>103</v>
      </c>
      <c r="I52" s="54">
        <f t="shared" si="2"/>
        <v>106.09</v>
      </c>
      <c r="J52" s="54">
        <f t="shared" si="2"/>
        <v>109.2727</v>
      </c>
    </row>
    <row r="53" spans="1:10" s="7" customFormat="1" x14ac:dyDescent="0.25">
      <c r="A53" s="10"/>
      <c r="B53" s="11"/>
      <c r="C53" s="20"/>
      <c r="D53" s="20"/>
      <c r="E53" s="20"/>
      <c r="F53" s="20"/>
      <c r="G53" s="27"/>
      <c r="H53" s="54"/>
      <c r="I53" s="54"/>
      <c r="J53" s="54"/>
    </row>
    <row r="54" spans="1:10" s="7" customFormat="1" x14ac:dyDescent="0.25">
      <c r="A54" s="10" t="s">
        <v>56</v>
      </c>
      <c r="B54" s="11"/>
      <c r="C54" s="20"/>
      <c r="D54" s="20"/>
      <c r="E54" s="20"/>
      <c r="F54" s="20"/>
      <c r="G54" s="27"/>
      <c r="H54" s="54"/>
      <c r="I54" s="54"/>
      <c r="J54" s="54"/>
    </row>
    <row r="55" spans="1:10" s="7" customFormat="1" x14ac:dyDescent="0.25">
      <c r="A55" s="10"/>
      <c r="B55" s="49" t="s">
        <v>57</v>
      </c>
      <c r="C55" s="50">
        <v>0</v>
      </c>
      <c r="D55" s="50">
        <v>500</v>
      </c>
      <c r="E55" s="50">
        <v>0</v>
      </c>
      <c r="F55" s="50">
        <v>0</v>
      </c>
      <c r="G55" s="52">
        <v>0</v>
      </c>
      <c r="H55" s="54">
        <f t="shared" si="2"/>
        <v>0</v>
      </c>
      <c r="I55" s="54">
        <f t="shared" si="2"/>
        <v>0</v>
      </c>
      <c r="J55" s="54">
        <f t="shared" si="2"/>
        <v>0</v>
      </c>
    </row>
    <row r="56" spans="1:10" s="7" customFormat="1" x14ac:dyDescent="0.25">
      <c r="A56" s="10"/>
      <c r="B56" s="49" t="s">
        <v>58</v>
      </c>
      <c r="C56" s="50">
        <v>0</v>
      </c>
      <c r="D56" s="50">
        <v>0</v>
      </c>
      <c r="E56" s="50">
        <v>0</v>
      </c>
      <c r="F56" s="50">
        <v>0</v>
      </c>
      <c r="G56" s="52">
        <v>0</v>
      </c>
      <c r="H56" s="54">
        <f t="shared" si="2"/>
        <v>0</v>
      </c>
      <c r="I56" s="54">
        <f t="shared" si="2"/>
        <v>0</v>
      </c>
      <c r="J56" s="54">
        <f t="shared" si="2"/>
        <v>0</v>
      </c>
    </row>
    <row r="57" spans="1:10" s="7" customFormat="1" x14ac:dyDescent="0.25">
      <c r="A57" s="10"/>
      <c r="B57" s="10"/>
      <c r="C57" s="19"/>
      <c r="D57" s="19"/>
      <c r="E57" s="19"/>
      <c r="F57" s="19"/>
      <c r="G57" s="27"/>
      <c r="H57" s="54"/>
      <c r="I57" s="54"/>
      <c r="J57" s="54"/>
    </row>
    <row r="58" spans="1:10" s="7" customFormat="1" x14ac:dyDescent="0.25">
      <c r="A58" s="10" t="s">
        <v>15</v>
      </c>
      <c r="B58" s="10"/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54">
        <f t="shared" si="2"/>
        <v>0</v>
      </c>
      <c r="I58" s="54">
        <f t="shared" si="2"/>
        <v>0</v>
      </c>
      <c r="J58" s="54">
        <f t="shared" si="2"/>
        <v>0</v>
      </c>
    </row>
    <row r="59" spans="1:10" s="7" customFormat="1" x14ac:dyDescent="0.25">
      <c r="A59" s="10"/>
      <c r="B59" s="10"/>
      <c r="C59" s="19"/>
      <c r="D59" s="19"/>
      <c r="E59" s="19"/>
      <c r="F59" s="19"/>
      <c r="G59" s="27"/>
      <c r="H59" s="54"/>
      <c r="I59" s="54"/>
      <c r="J59" s="54"/>
    </row>
    <row r="60" spans="1:10" s="7" customFormat="1" x14ac:dyDescent="0.25">
      <c r="A60" s="12"/>
      <c r="B60" s="12"/>
      <c r="C60" s="19"/>
      <c r="D60" s="19"/>
      <c r="E60" s="19"/>
      <c r="F60" s="19"/>
      <c r="G60" s="27"/>
      <c r="H60" s="54"/>
      <c r="I60" s="54"/>
      <c r="J60" s="54"/>
    </row>
    <row r="61" spans="1:10" s="7" customFormat="1" x14ac:dyDescent="0.25">
      <c r="A61" s="10" t="s">
        <v>16</v>
      </c>
      <c r="B61" s="6"/>
      <c r="C61" s="28"/>
      <c r="D61" s="28"/>
      <c r="E61" s="28"/>
      <c r="F61" s="28"/>
      <c r="G61" s="27"/>
      <c r="H61" s="54"/>
      <c r="I61" s="54"/>
      <c r="J61" s="54"/>
    </row>
    <row r="62" spans="1:10" s="7" customFormat="1" x14ac:dyDescent="0.25">
      <c r="A62" s="10"/>
      <c r="B62" s="10" t="s">
        <v>26</v>
      </c>
      <c r="C62" s="27">
        <v>47.07</v>
      </c>
      <c r="D62" s="27">
        <v>230</v>
      </c>
      <c r="E62" s="27">
        <v>0</v>
      </c>
      <c r="F62" s="27">
        <v>100</v>
      </c>
      <c r="G62" s="27">
        <v>237</v>
      </c>
      <c r="H62" s="54">
        <f t="shared" si="2"/>
        <v>244.11</v>
      </c>
      <c r="I62" s="54">
        <f t="shared" si="2"/>
        <v>251.43330000000003</v>
      </c>
      <c r="J62" s="54">
        <f t="shared" si="2"/>
        <v>258.97629900000004</v>
      </c>
    </row>
    <row r="63" spans="1:10" s="7" customFormat="1" x14ac:dyDescent="0.25">
      <c r="A63" s="10"/>
      <c r="B63" s="10" t="s">
        <v>17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54">
        <f t="shared" si="2"/>
        <v>0</v>
      </c>
      <c r="I63" s="54">
        <f t="shared" si="2"/>
        <v>0</v>
      </c>
      <c r="J63" s="54">
        <f t="shared" si="2"/>
        <v>0</v>
      </c>
    </row>
    <row r="64" spans="1:10" s="7" customFormat="1" x14ac:dyDescent="0.25">
      <c r="A64" s="10"/>
      <c r="B64" s="10"/>
      <c r="C64" s="19"/>
      <c r="D64" s="19"/>
      <c r="E64" s="19"/>
      <c r="F64" s="19"/>
      <c r="G64" s="27"/>
      <c r="H64" s="54"/>
      <c r="I64" s="54"/>
      <c r="J64" s="54"/>
    </row>
    <row r="65" spans="1:10" s="7" customFormat="1" x14ac:dyDescent="0.25">
      <c r="A65" s="10"/>
      <c r="B65" s="10"/>
      <c r="C65" s="10"/>
      <c r="D65" s="10"/>
      <c r="E65" s="10"/>
      <c r="F65" s="10"/>
      <c r="G65" s="9"/>
      <c r="H65" s="54"/>
      <c r="I65" s="54"/>
      <c r="J65" s="54"/>
    </row>
    <row r="66" spans="1:10" ht="18.75" x14ac:dyDescent="0.3">
      <c r="A66" s="4"/>
      <c r="B66" s="14" t="s">
        <v>10</v>
      </c>
      <c r="C66" s="22">
        <f>SUM(C10:C65)</f>
        <v>5718.47</v>
      </c>
      <c r="D66" s="22">
        <f t="shared" ref="D66:F66" si="3">SUM(D10:D65)</f>
        <v>7832.68</v>
      </c>
      <c r="E66" s="31">
        <f t="shared" si="3"/>
        <v>2079.09</v>
      </c>
      <c r="F66" s="31">
        <f t="shared" si="3"/>
        <v>6472</v>
      </c>
      <c r="G66" s="31">
        <f>SUM(G9:G65)</f>
        <v>6816.88</v>
      </c>
      <c r="H66" s="31">
        <f t="shared" ref="H66:J66" si="4">SUM(H9:H65)</f>
        <v>7021.3864000000012</v>
      </c>
      <c r="I66" s="31">
        <f t="shared" si="4"/>
        <v>7232.0279920000003</v>
      </c>
      <c r="J66" s="31">
        <f t="shared" si="4"/>
        <v>7448.9888317600007</v>
      </c>
    </row>
    <row r="67" spans="1:10" x14ac:dyDescent="0.25">
      <c r="A67" s="5"/>
      <c r="B67" s="5"/>
      <c r="C67" s="5"/>
      <c r="D67" s="5"/>
      <c r="E67" s="6"/>
      <c r="F67" s="5"/>
    </row>
    <row r="68" spans="1:10" x14ac:dyDescent="0.25">
      <c r="A68" s="5"/>
      <c r="B68" s="5"/>
      <c r="C68" s="5"/>
      <c r="D68" s="5"/>
      <c r="E68" s="6"/>
      <c r="F68" s="5"/>
    </row>
    <row r="69" spans="1:10" x14ac:dyDescent="0.25">
      <c r="A69" s="5"/>
      <c r="B69" s="5"/>
      <c r="C69" s="5"/>
      <c r="D69" s="5"/>
      <c r="E69" s="6"/>
      <c r="F69" s="5"/>
    </row>
    <row r="70" spans="1:10" x14ac:dyDescent="0.25">
      <c r="A70" s="5"/>
      <c r="B70" t="s">
        <v>77</v>
      </c>
    </row>
    <row r="71" spans="1:10" x14ac:dyDescent="0.25">
      <c r="A71" s="5"/>
      <c r="B71" s="5"/>
      <c r="C71" s="5"/>
      <c r="D71" s="5"/>
      <c r="E71" s="6"/>
      <c r="F71" s="5"/>
    </row>
    <row r="72" spans="1:10" x14ac:dyDescent="0.25">
      <c r="A72" s="5">
        <v>1</v>
      </c>
      <c r="B72" s="5" t="s">
        <v>36</v>
      </c>
      <c r="C72" s="36">
        <f>G66</f>
        <v>6816.88</v>
      </c>
      <c r="D72" s="5"/>
      <c r="E72" s="6"/>
      <c r="F72" s="5"/>
    </row>
    <row r="73" spans="1:10" x14ac:dyDescent="0.25">
      <c r="A73" s="5">
        <v>2</v>
      </c>
      <c r="B73" s="5" t="s">
        <v>37</v>
      </c>
      <c r="C73" s="5">
        <v>0</v>
      </c>
      <c r="D73" s="5"/>
      <c r="E73" s="6"/>
      <c r="F73" s="5"/>
    </row>
    <row r="74" spans="1:10" x14ac:dyDescent="0.25">
      <c r="A74" s="5">
        <v>3</v>
      </c>
      <c r="B74" s="5" t="s">
        <v>38</v>
      </c>
      <c r="C74" s="36">
        <f>C72+C73</f>
        <v>6816.88</v>
      </c>
      <c r="D74" s="5"/>
      <c r="E74" s="6"/>
      <c r="F74" s="5"/>
    </row>
    <row r="75" spans="1:10" x14ac:dyDescent="0.25">
      <c r="A75" s="5">
        <v>4</v>
      </c>
      <c r="B75" s="5" t="s">
        <v>39</v>
      </c>
      <c r="C75" s="5">
        <v>0</v>
      </c>
      <c r="D75" s="5"/>
      <c r="E75" s="6"/>
      <c r="F75" s="5"/>
    </row>
    <row r="76" spans="1:10" ht="23.25" x14ac:dyDescent="0.25">
      <c r="A76" s="5">
        <v>5</v>
      </c>
      <c r="B76" s="8" t="s">
        <v>40</v>
      </c>
      <c r="C76" s="37">
        <f>C74-C75</f>
        <v>6816.88</v>
      </c>
      <c r="D76" s="8"/>
      <c r="E76" s="32"/>
      <c r="F76" s="8"/>
    </row>
    <row r="77" spans="1:10" x14ac:dyDescent="0.25">
      <c r="A77" s="5">
        <v>6</v>
      </c>
      <c r="B77" s="5" t="s">
        <v>60</v>
      </c>
      <c r="C77" s="44">
        <f>ROUNDUP(C76,0)</f>
        <v>6817</v>
      </c>
      <c r="D77" s="5" t="s">
        <v>65</v>
      </c>
      <c r="E77" s="6"/>
      <c r="F77" s="5"/>
    </row>
    <row r="78" spans="1:10" x14ac:dyDescent="0.25">
      <c r="A78" s="5">
        <v>7</v>
      </c>
      <c r="B78" s="5" t="s">
        <v>41</v>
      </c>
      <c r="C78" s="5">
        <v>0</v>
      </c>
      <c r="D78" s="5"/>
      <c r="E78" s="6"/>
      <c r="F78" s="5"/>
    </row>
    <row r="79" spans="1:10" x14ac:dyDescent="0.25">
      <c r="A79" s="5">
        <v>8</v>
      </c>
      <c r="B79" s="5" t="s">
        <v>42</v>
      </c>
      <c r="C79" s="36" t="e">
        <f>(C77/C78)</f>
        <v>#DIV/0!</v>
      </c>
      <c r="D79" s="5"/>
      <c r="E79" s="6"/>
      <c r="F79" s="5"/>
    </row>
    <row r="80" spans="1:10" x14ac:dyDescent="0.25">
      <c r="A80" s="5">
        <v>9</v>
      </c>
      <c r="B80" s="5" t="s">
        <v>43</v>
      </c>
      <c r="C80" s="43" t="s">
        <v>78</v>
      </c>
      <c r="D80" s="5"/>
      <c r="E80" s="6"/>
      <c r="F80" s="5"/>
    </row>
    <row r="81" spans="1:7" ht="20.100000000000001" customHeight="1" x14ac:dyDescent="0.25">
      <c r="A81" s="5">
        <v>10</v>
      </c>
      <c r="B81" s="5" t="s">
        <v>44</v>
      </c>
      <c r="C81" s="36" t="e">
        <f>(C79-C80)/C80*100</f>
        <v>#DIV/0!</v>
      </c>
      <c r="D81" s="5"/>
      <c r="E81" s="6"/>
      <c r="F81" s="5"/>
    </row>
    <row r="82" spans="1:7" ht="20.100000000000001" customHeight="1" x14ac:dyDescent="0.25"/>
    <row r="83" spans="1:7" ht="20.100000000000001" customHeight="1" x14ac:dyDescent="0.25"/>
    <row r="84" spans="1:7" ht="20.100000000000001" customHeight="1" x14ac:dyDescent="0.25">
      <c r="D84" t="s">
        <v>49</v>
      </c>
      <c r="E84" s="7" t="s">
        <v>50</v>
      </c>
      <c r="G84" s="17"/>
    </row>
    <row r="85" spans="1:7" ht="20.100000000000001" customHeight="1" x14ac:dyDescent="0.25">
      <c r="B85" s="15" t="s">
        <v>46</v>
      </c>
      <c r="C85" s="15">
        <v>2999</v>
      </c>
      <c r="D85" s="15"/>
      <c r="E85" s="33"/>
      <c r="F85" s="15"/>
      <c r="G85" s="15"/>
    </row>
    <row r="86" spans="1:7" ht="20.100000000000001" customHeight="1" x14ac:dyDescent="0.25">
      <c r="B86" s="15" t="s">
        <v>47</v>
      </c>
      <c r="C86" s="15">
        <v>6937</v>
      </c>
      <c r="D86" s="15">
        <f>C86-C85</f>
        <v>3938</v>
      </c>
      <c r="E86" s="34">
        <f>D86/C86</f>
        <v>0.5676805535534093</v>
      </c>
      <c r="F86" s="25"/>
      <c r="G86" s="16"/>
    </row>
    <row r="87" spans="1:7" ht="16.899999999999999" customHeight="1" x14ac:dyDescent="0.25">
      <c r="B87" s="15" t="s">
        <v>48</v>
      </c>
      <c r="C87" s="15">
        <v>8147</v>
      </c>
      <c r="D87" s="15">
        <f t="shared" ref="D87:D92" si="5">C87-C86</f>
        <v>1210</v>
      </c>
      <c r="E87" s="34">
        <f t="shared" ref="E87:E92" si="6">D87/C87</f>
        <v>0.14852092794893826</v>
      </c>
      <c r="F87" s="25"/>
      <c r="G87" s="16"/>
    </row>
    <row r="88" spans="1:7" ht="20.100000000000001" customHeight="1" x14ac:dyDescent="0.25">
      <c r="B88" t="s">
        <v>67</v>
      </c>
      <c r="C88" s="15">
        <v>7149</v>
      </c>
      <c r="D88" s="15">
        <f t="shared" si="5"/>
        <v>-998</v>
      </c>
      <c r="E88" s="34">
        <f t="shared" si="6"/>
        <v>-0.13959994404811862</v>
      </c>
      <c r="F88" s="26"/>
      <c r="G88" s="16"/>
    </row>
    <row r="89" spans="1:7" ht="20.100000000000001" customHeight="1" x14ac:dyDescent="0.25">
      <c r="B89" t="s">
        <v>51</v>
      </c>
      <c r="C89" s="15">
        <v>6267</v>
      </c>
      <c r="D89" s="15">
        <f t="shared" si="5"/>
        <v>-882</v>
      </c>
      <c r="E89" s="34">
        <f t="shared" si="6"/>
        <v>-0.14073719483006222</v>
      </c>
      <c r="F89" s="26"/>
      <c r="G89" s="16"/>
    </row>
    <row r="90" spans="1:7" ht="20.100000000000001" customHeight="1" x14ac:dyDescent="0.25">
      <c r="B90" t="s">
        <v>66</v>
      </c>
      <c r="C90" s="45">
        <v>6718</v>
      </c>
      <c r="D90" s="15">
        <f t="shared" si="5"/>
        <v>451</v>
      </c>
      <c r="E90" s="34">
        <f t="shared" si="6"/>
        <v>6.7133075320035721E-2</v>
      </c>
    </row>
    <row r="91" spans="1:7" ht="20.100000000000001" customHeight="1" x14ac:dyDescent="0.25">
      <c r="B91" t="s">
        <v>68</v>
      </c>
      <c r="C91" s="45">
        <v>7833</v>
      </c>
      <c r="D91" s="15">
        <f t="shared" si="5"/>
        <v>1115</v>
      </c>
      <c r="E91" s="34">
        <f t="shared" si="6"/>
        <v>0.14234648282905654</v>
      </c>
    </row>
    <row r="92" spans="1:7" ht="20.100000000000001" customHeight="1" x14ac:dyDescent="0.25">
      <c r="B92" t="s">
        <v>79</v>
      </c>
      <c r="C92" s="45">
        <f>F66</f>
        <v>6472</v>
      </c>
      <c r="D92" s="15">
        <f t="shared" si="5"/>
        <v>-1361</v>
      </c>
      <c r="E92" s="34">
        <f t="shared" si="6"/>
        <v>-0.21029048207663784</v>
      </c>
    </row>
    <row r="94" spans="1:7" x14ac:dyDescent="0.25">
      <c r="B94" s="2"/>
      <c r="C94" s="2"/>
      <c r="D94" s="2"/>
      <c r="E94" s="35"/>
      <c r="F94" s="2"/>
    </row>
    <row r="96" spans="1:7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</sheetData>
  <pageMargins left="0.23622047244094491" right="0.23622047244094491" top="0.86614173228346458" bottom="0.39370078740157483" header="0.19685039370078741" footer="0.31496062992125984"/>
  <pageSetup paperSize="9" scale="78" fitToHeight="0" orientation="portrait" r:id="rId1"/>
  <headerFooter>
    <oddHeader xml:space="preserve">&amp;CSpelsbury Parish Council
Budget 2022-2023
Draft - September 2021
</oddHead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Ogilvie</dc:creator>
  <cp:lastModifiedBy>clerk@spelsbury.org</cp:lastModifiedBy>
  <cp:lastPrinted>2020-08-24T09:55:14Z</cp:lastPrinted>
  <dcterms:created xsi:type="dcterms:W3CDTF">2015-10-11T22:51:41Z</dcterms:created>
  <dcterms:modified xsi:type="dcterms:W3CDTF">2021-09-04T19:16:43Z</dcterms:modified>
</cp:coreProperties>
</file>